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eta\Downloads\"/>
    </mc:Choice>
  </mc:AlternateContent>
  <xr:revisionPtr revIDLastSave="0" documentId="13_ncr:1_{F8E572CC-01A1-45DC-85A4-07451C3EA8FC}" xr6:coauthVersionLast="47" xr6:coauthVersionMax="47" xr10:uidLastSave="{00000000-0000-0000-0000-000000000000}"/>
  <bookViews>
    <workbookView xWindow="-120" yWindow="-120" windowWidth="38640" windowHeight="15720" firstSheet="1" activeTab="1" xr2:uid="{F251341F-67AF-49E5-84C7-DF13FFE5144B}"/>
  </bookViews>
  <sheets>
    <sheet name="更新申請書記入例" sheetId="1" r:id="rId1"/>
    <sheet name="2026更新申請書" sheetId="2" r:id="rId2"/>
    <sheet name="更新者名簿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2" l="1"/>
  <c r="J22" i="2" s="1"/>
  <c r="I17" i="2"/>
  <c r="J17" i="2" s="1"/>
  <c r="J19" i="2"/>
  <c r="J18" i="2"/>
  <c r="I19" i="2"/>
  <c r="I18" i="2"/>
  <c r="J16" i="2"/>
  <c r="G16" i="2"/>
  <c r="I16" i="2"/>
  <c r="F16" i="2"/>
  <c r="F17" i="2"/>
  <c r="G17" i="2" s="1"/>
  <c r="F18" i="2"/>
  <c r="G18" i="2" s="1"/>
  <c r="F19" i="2"/>
  <c r="G19" i="2" s="1"/>
  <c r="D22" i="2"/>
  <c r="C20" i="2"/>
  <c r="D19" i="2"/>
  <c r="D18" i="2"/>
  <c r="D17" i="2"/>
  <c r="D16" i="2"/>
  <c r="J22" i="1"/>
  <c r="I22" i="1"/>
  <c r="D22" i="1"/>
  <c r="C20" i="1"/>
  <c r="I19" i="1"/>
  <c r="J19" i="1" s="1"/>
  <c r="F19" i="1"/>
  <c r="G19" i="1" s="1"/>
  <c r="D19" i="1"/>
  <c r="I18" i="1"/>
  <c r="J18" i="1" s="1"/>
  <c r="F18" i="1"/>
  <c r="G18" i="1" s="1"/>
  <c r="D18" i="1"/>
  <c r="J17" i="1"/>
  <c r="I17" i="1"/>
  <c r="F17" i="1"/>
  <c r="G17" i="1" s="1"/>
  <c r="D17" i="1"/>
  <c r="I16" i="1"/>
  <c r="I20" i="1" s="1"/>
  <c r="F16" i="1"/>
  <c r="F20" i="1" s="1"/>
  <c r="D16" i="1"/>
  <c r="D20" i="1" s="1"/>
  <c r="I20" i="2" l="1"/>
  <c r="F20" i="2"/>
  <c r="D20" i="2"/>
  <c r="G20" i="2"/>
  <c r="J20" i="2"/>
  <c r="J16" i="1"/>
  <c r="J20" i="1" s="1"/>
  <c r="J24" i="1" s="1"/>
  <c r="C26" i="1" s="1"/>
  <c r="G16" i="1"/>
  <c r="G20" i="1" s="1"/>
  <c r="J24" i="2" l="1"/>
  <c r="C26" i="2" s="1"/>
</calcChain>
</file>

<file path=xl/sharedStrings.xml><?xml version="1.0" encoding="utf-8"?>
<sst xmlns="http://schemas.openxmlformats.org/spreadsheetml/2006/main" count="127" uniqueCount="69">
  <si>
    <t>2024年　2 月 　1日</t>
    <rPh sb="4" eb="5">
      <t>ネン</t>
    </rPh>
    <rPh sb="8" eb="9">
      <t>ガツ</t>
    </rPh>
    <rPh sb="12" eb="13">
      <t>ニチ</t>
    </rPh>
    <phoneticPr fontId="3"/>
  </si>
  <si>
    <r>
      <t>会員・審判員</t>
    </r>
    <r>
      <rPr>
        <b/>
        <sz val="18"/>
        <color theme="1"/>
        <rFont val="Century"/>
        <family val="1"/>
      </rPr>
      <t xml:space="preserve"> </t>
    </r>
    <r>
      <rPr>
        <b/>
        <sz val="18"/>
        <color theme="1"/>
        <rFont val="ＭＳ 明朝"/>
        <family val="1"/>
        <charset val="128"/>
      </rPr>
      <t>登録更新申請書</t>
    </r>
  </si>
  <si>
    <t>（都道府県インディアカ協会 → 日本インディアカ協会）</t>
    <rPh sb="1" eb="5">
      <t>トドウフケン</t>
    </rPh>
    <rPh sb="11" eb="13">
      <t>キョウカイ</t>
    </rPh>
    <rPh sb="16" eb="18">
      <t>ニホン</t>
    </rPh>
    <rPh sb="24" eb="26">
      <t>キョウカイ</t>
    </rPh>
    <phoneticPr fontId="3"/>
  </si>
  <si>
    <t>一般社団法人日本インディアカ協会</t>
    <phoneticPr fontId="3"/>
  </si>
  <si>
    <t>会長　清水　明　様</t>
    <rPh sb="3" eb="5">
      <t>シミズ</t>
    </rPh>
    <rPh sb="6" eb="7">
      <t>アキラ</t>
    </rPh>
    <phoneticPr fontId="3"/>
  </si>
  <si>
    <t>協会名：</t>
    <phoneticPr fontId="3"/>
  </si>
  <si>
    <t>〇〇〇県インディアカ協会</t>
    <rPh sb="3" eb="4">
      <t>ケン</t>
    </rPh>
    <rPh sb="10" eb="12">
      <t>キョウカイ</t>
    </rPh>
    <phoneticPr fontId="3"/>
  </si>
  <si>
    <t>代表者：</t>
  </si>
  <si>
    <t>会長　◎◎　◎◎</t>
    <rPh sb="0" eb="2">
      <t>カイチョウ</t>
    </rPh>
    <phoneticPr fontId="3"/>
  </si>
  <si>
    <t>下記のとおり登録更新を申請いたします。</t>
    <rPh sb="0" eb="2">
      <t>カキ</t>
    </rPh>
    <rPh sb="6" eb="8">
      <t>トウロク</t>
    </rPh>
    <rPh sb="8" eb="10">
      <t>コウシン</t>
    </rPh>
    <rPh sb="11" eb="13">
      <t>シンセイ</t>
    </rPh>
    <phoneticPr fontId="3"/>
  </si>
  <si>
    <t>申請者</t>
    <rPh sb="0" eb="3">
      <t>シンセイシャ</t>
    </rPh>
    <phoneticPr fontId="3"/>
  </si>
  <si>
    <t>都道府県協会</t>
    <rPh sb="0" eb="4">
      <t>トドウフケン</t>
    </rPh>
    <rPh sb="4" eb="6">
      <t>キョウカイ</t>
    </rPh>
    <phoneticPr fontId="3"/>
  </si>
  <si>
    <t>日本協会</t>
    <rPh sb="0" eb="2">
      <t>ニホン</t>
    </rPh>
    <rPh sb="2" eb="4">
      <t>キョウカイ</t>
    </rPh>
    <phoneticPr fontId="3"/>
  </si>
  <si>
    <t>更新費用＠</t>
  </si>
  <si>
    <t>人数</t>
  </si>
  <si>
    <t>金額</t>
  </si>
  <si>
    <t>会員</t>
  </si>
  <si>
    <t>4,200円</t>
    <rPh sb="5" eb="6">
      <t>エン</t>
    </rPh>
    <phoneticPr fontId="3"/>
  </si>
  <si>
    <t>1,800円</t>
    <rPh sb="5" eb="6">
      <t>エン</t>
    </rPh>
    <phoneticPr fontId="3"/>
  </si>
  <si>
    <t>2,400円</t>
    <rPh sb="5" eb="6">
      <t>エン</t>
    </rPh>
    <phoneticPr fontId="3"/>
  </si>
  <si>
    <t>公認審判員</t>
  </si>
  <si>
    <t>6,500円
　年会費4,200
　更新登録料2,300</t>
    <phoneticPr fontId="3"/>
  </si>
  <si>
    <t>2,720円
　年会費1,800
　更新登録料920</t>
    <phoneticPr fontId="3"/>
  </si>
  <si>
    <r>
      <rPr>
        <sz val="10"/>
        <color theme="1"/>
        <rFont val="游ゴシック"/>
        <family val="3"/>
        <charset val="128"/>
        <scheme val="minor"/>
      </rPr>
      <t>3,780円</t>
    </r>
    <r>
      <rPr>
        <sz val="8"/>
        <color theme="1"/>
        <rFont val="游ゴシック"/>
        <family val="2"/>
        <charset val="128"/>
        <scheme val="minor"/>
      </rPr>
      <t xml:space="preserve">
　年会費</t>
    </r>
    <r>
      <rPr>
        <sz val="8"/>
        <color theme="1"/>
        <rFont val="游ゴシック"/>
        <family val="3"/>
        <charset val="128"/>
        <scheme val="minor"/>
      </rPr>
      <t>2</t>
    </r>
    <r>
      <rPr>
        <sz val="8"/>
        <color theme="1"/>
        <rFont val="游ゴシック"/>
        <family val="2"/>
        <charset val="128"/>
        <scheme val="minor"/>
      </rPr>
      <t>,400
　更新登録料1,380</t>
    </r>
    <phoneticPr fontId="3"/>
  </si>
  <si>
    <t>公認上級審判員</t>
  </si>
  <si>
    <t>8,700円
　年会費4,200
　更新登録料4,500</t>
    <phoneticPr fontId="3"/>
  </si>
  <si>
    <t>3,600円
　年会費1,800
　更新登録料1,800</t>
    <phoneticPr fontId="3"/>
  </si>
  <si>
    <r>
      <rPr>
        <sz val="10"/>
        <color theme="1"/>
        <rFont val="游ゴシック"/>
        <family val="3"/>
        <charset val="128"/>
        <scheme val="minor"/>
      </rPr>
      <t>5,100円</t>
    </r>
    <r>
      <rPr>
        <sz val="8"/>
        <color theme="1"/>
        <rFont val="游ゴシック"/>
        <family val="3"/>
        <charset val="128"/>
        <scheme val="minor"/>
      </rPr>
      <t xml:space="preserve">
　年会費2,400
　更新登録料2,700</t>
    </r>
    <phoneticPr fontId="3"/>
  </si>
  <si>
    <t>公認統括指導士</t>
  </si>
  <si>
    <t>12,200円
　年会費4,200
　更新登録料8,000</t>
    <phoneticPr fontId="3"/>
  </si>
  <si>
    <t>5,000円
　年会費1,800
　更新登録料3,200</t>
    <phoneticPr fontId="3"/>
  </si>
  <si>
    <r>
      <rPr>
        <sz val="10"/>
        <color theme="1"/>
        <rFont val="游ゴシック"/>
        <family val="3"/>
        <charset val="128"/>
        <scheme val="minor"/>
      </rPr>
      <t>7,200円</t>
    </r>
    <r>
      <rPr>
        <sz val="8"/>
        <color theme="1"/>
        <rFont val="游ゴシック"/>
        <family val="3"/>
        <charset val="128"/>
        <scheme val="minor"/>
      </rPr>
      <t xml:space="preserve">
　年会費2,400
　更新登録料4,800</t>
    </r>
    <phoneticPr fontId="3"/>
  </si>
  <si>
    <t>計</t>
    <rPh sb="0" eb="1">
      <t>ケイ</t>
    </rPh>
    <phoneticPr fontId="3"/>
  </si>
  <si>
    <t>会員証</t>
    <rPh sb="0" eb="3">
      <t>カイインショウ</t>
    </rPh>
    <phoneticPr fontId="3"/>
  </si>
  <si>
    <t>500円</t>
    <rPh sb="3" eb="4">
      <t>エン</t>
    </rPh>
    <phoneticPr fontId="3"/>
  </si>
  <si>
    <t>-</t>
    <phoneticPr fontId="3"/>
  </si>
  <si>
    <t>合計</t>
    <rPh sb="0" eb="2">
      <t>ゴウケイ</t>
    </rPh>
    <phoneticPr fontId="3"/>
  </si>
  <si>
    <t>なお、登録更新費用</t>
    <rPh sb="3" eb="5">
      <t>トウロク</t>
    </rPh>
    <rPh sb="5" eb="7">
      <t>コウシン</t>
    </rPh>
    <rPh sb="7" eb="9">
      <t>ヒヨウ</t>
    </rPh>
    <phoneticPr fontId="3"/>
  </si>
  <si>
    <r>
      <t>円は</t>
    </r>
    <r>
      <rPr>
        <u/>
        <sz val="11"/>
        <color rgb="FFFF0000"/>
        <rFont val="游明朝"/>
        <family val="1"/>
        <charset val="128"/>
      </rPr>
      <t xml:space="preserve">　1 </t>
    </r>
    <r>
      <rPr>
        <sz val="11"/>
        <color theme="1"/>
        <rFont val="游明朝"/>
        <family val="1"/>
        <charset val="128"/>
      </rPr>
      <t>月</t>
    </r>
    <r>
      <rPr>
        <u/>
        <sz val="11"/>
        <color theme="1"/>
        <rFont val="游明朝"/>
        <family val="1"/>
        <charset val="128"/>
      </rPr>
      <t>　</t>
    </r>
    <r>
      <rPr>
        <u/>
        <sz val="11"/>
        <color rgb="FFFF0000"/>
        <rFont val="游明朝"/>
        <family val="1"/>
        <charset val="128"/>
      </rPr>
      <t xml:space="preserve">31 </t>
    </r>
    <r>
      <rPr>
        <sz val="11"/>
        <color theme="1"/>
        <rFont val="游明朝"/>
        <family val="1"/>
        <charset val="128"/>
      </rPr>
      <t>日　に郵便振替で振り込みました。</t>
    </r>
    <rPh sb="0" eb="1">
      <t>エン</t>
    </rPh>
    <phoneticPr fontId="3"/>
  </si>
  <si>
    <t>　※この申請書には、会員個人が記入した「会員・審判員資格　登録更新申請書」を必ず添付してください.「登録更新申請書」が無い場合は手続きができません。</t>
    <rPh sb="4" eb="7">
      <t>シンセイショ</t>
    </rPh>
    <rPh sb="10" eb="12">
      <t>カイイン</t>
    </rPh>
    <rPh sb="20" eb="22">
      <t>カイイン</t>
    </rPh>
    <rPh sb="23" eb="26">
      <t>シンパンイン</t>
    </rPh>
    <rPh sb="26" eb="28">
      <t>シカク</t>
    </rPh>
    <rPh sb="29" eb="31">
      <t>トウロク</t>
    </rPh>
    <rPh sb="31" eb="33">
      <t>コウシン</t>
    </rPh>
    <rPh sb="33" eb="36">
      <t>シンセイショ</t>
    </rPh>
    <rPh sb="38" eb="39">
      <t>カナラ</t>
    </rPh>
    <rPh sb="40" eb="42">
      <t>テンプ</t>
    </rPh>
    <rPh sb="59" eb="60">
      <t>ナ</t>
    </rPh>
    <rPh sb="61" eb="63">
      <t>バアイ</t>
    </rPh>
    <rPh sb="64" eb="66">
      <t>テツヅ</t>
    </rPh>
    <phoneticPr fontId="3"/>
  </si>
  <si>
    <t>＜通信欄＞</t>
    <rPh sb="1" eb="4">
      <t>ツウシンラン</t>
    </rPh>
    <phoneticPr fontId="3"/>
  </si>
  <si>
    <r>
      <t xml:space="preserve">
</t>
    </r>
    <r>
      <rPr>
        <sz val="11"/>
        <color rgb="FFFF0000"/>
        <rFont val="游ゴシック"/>
        <family val="3"/>
        <charset val="128"/>
        <scheme val="minor"/>
      </rPr>
      <t>この欄は連絡したいことなど自由にご記入ください。</t>
    </r>
    <r>
      <rPr>
        <sz val="11"/>
        <color theme="1"/>
        <rFont val="游ゴシック"/>
        <family val="2"/>
        <charset val="128"/>
        <scheme val="minor"/>
      </rPr>
      <t xml:space="preserve">
</t>
    </r>
    <rPh sb="3" eb="4">
      <t>ラン</t>
    </rPh>
    <rPh sb="5" eb="7">
      <t>レンラク</t>
    </rPh>
    <rPh sb="14" eb="16">
      <t>ジユウ</t>
    </rPh>
    <rPh sb="18" eb="20">
      <t>キニュウ</t>
    </rPh>
    <phoneticPr fontId="3"/>
  </si>
  <si>
    <r>
      <t>円は</t>
    </r>
    <r>
      <rPr>
        <u/>
        <sz val="11"/>
        <rFont val="游明朝"/>
        <family val="1"/>
        <charset val="128"/>
      </rPr>
      <t>　 　</t>
    </r>
    <r>
      <rPr>
        <sz val="11"/>
        <color theme="1"/>
        <rFont val="游明朝"/>
        <family val="1"/>
        <charset val="128"/>
      </rPr>
      <t>月</t>
    </r>
    <r>
      <rPr>
        <u/>
        <sz val="11"/>
        <color theme="1"/>
        <rFont val="游明朝"/>
        <family val="1"/>
        <charset val="128"/>
      </rPr>
      <t>　　　</t>
    </r>
    <r>
      <rPr>
        <sz val="11"/>
        <color theme="1"/>
        <rFont val="游明朝"/>
        <family val="1"/>
        <charset val="128"/>
      </rPr>
      <t>日　に郵便振替で振り込みました。</t>
    </r>
    <rPh sb="0" eb="1">
      <t>エン</t>
    </rPh>
    <phoneticPr fontId="3"/>
  </si>
  <si>
    <t>　※この申請書には、会員個人が記入した「会員・審判員資格　登録更新申請書」を必ず添付してください。　「登録更新申請書」が無い場合は手続きができません。</t>
    <rPh sb="4" eb="7">
      <t>シンセイショ</t>
    </rPh>
    <rPh sb="10" eb="12">
      <t>カイイン</t>
    </rPh>
    <rPh sb="20" eb="22">
      <t>カイイン</t>
    </rPh>
    <rPh sb="23" eb="26">
      <t>シンパンイン</t>
    </rPh>
    <rPh sb="26" eb="28">
      <t>シカク</t>
    </rPh>
    <rPh sb="29" eb="31">
      <t>トウロク</t>
    </rPh>
    <rPh sb="31" eb="33">
      <t>コウシン</t>
    </rPh>
    <rPh sb="33" eb="36">
      <t>シンセイショ</t>
    </rPh>
    <rPh sb="38" eb="39">
      <t>カナラ</t>
    </rPh>
    <rPh sb="40" eb="42">
      <t>テンプ</t>
    </rPh>
    <rPh sb="60" eb="61">
      <t>ナ</t>
    </rPh>
    <rPh sb="62" eb="64">
      <t>バアイ</t>
    </rPh>
    <rPh sb="65" eb="67">
      <t>テツヅ</t>
    </rPh>
    <phoneticPr fontId="3"/>
  </si>
  <si>
    <t>JIA番号</t>
    <rPh sb="3" eb="5">
      <t>バンゴウ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</si>
  <si>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</si>
  <si>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</si>
  <si>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ローマ字（姓）</t>
    <rPh sb="3" eb="4">
      <t>ジ</t>
    </rPh>
    <rPh sb="5" eb="6">
      <t>セイ</t>
    </rPh>
    <phoneticPr fontId="3"/>
  </si>
  <si>
    <t>ローマ字（名）</t>
    <rPh sb="3" eb="4">
      <t>ジ</t>
    </rPh>
    <rPh sb="5" eb="6">
      <t>ナ</t>
    </rPh>
    <phoneticPr fontId="3"/>
  </si>
  <si>
    <t>ケンスポコムID</t>
    <phoneticPr fontId="3"/>
  </si>
  <si>
    <t>2026年　　　月　　　日</t>
    <rPh sb="4" eb="5">
      <t>ネン</t>
    </rPh>
    <rPh sb="8" eb="9">
      <t>ガツ</t>
    </rPh>
    <rPh sb="12" eb="13">
      <t>ニチ</t>
    </rPh>
    <phoneticPr fontId="3"/>
  </si>
  <si>
    <t>資格名</t>
    <rPh sb="0" eb="3">
      <t>シカクメイ</t>
    </rPh>
    <phoneticPr fontId="3"/>
  </si>
  <si>
    <t>電話</t>
    <rPh sb="0" eb="2">
      <t>デンワ</t>
    </rPh>
    <phoneticPr fontId="3"/>
  </si>
  <si>
    <t>携帯</t>
    <rPh sb="0" eb="2">
      <t>ケイタイ</t>
    </rPh>
    <phoneticPr fontId="3"/>
  </si>
  <si>
    <t>メールアドレス</t>
    <phoneticPr fontId="3"/>
  </si>
  <si>
    <t>有効期限</t>
    <rPh sb="0" eb="4">
      <t>ユウコウキゲン</t>
    </rPh>
    <phoneticPr fontId="3"/>
  </si>
  <si>
    <t>研修会受講日（わかる場合のみ）</t>
    <rPh sb="0" eb="2">
      <t>ケンシュウ</t>
    </rPh>
    <rPh sb="2" eb="3">
      <t>カイ</t>
    </rPh>
    <rPh sb="3" eb="5">
      <t>ジュコウ</t>
    </rPh>
    <rPh sb="5" eb="6">
      <t>ヒ</t>
    </rPh>
    <rPh sb="10" eb="12">
      <t>バアイ</t>
    </rPh>
    <phoneticPr fontId="3"/>
  </si>
  <si>
    <t>記入例　JIA00000001</t>
    <rPh sb="0" eb="3">
      <t>キニュウレイ</t>
    </rPh>
    <phoneticPr fontId="3"/>
  </si>
  <si>
    <t>KEN00001111</t>
    <phoneticPr fontId="3"/>
  </si>
  <si>
    <t>日本</t>
    <rPh sb="0" eb="2">
      <t>ニホン</t>
    </rPh>
    <phoneticPr fontId="3"/>
  </si>
  <si>
    <t>太郎</t>
    <rPh sb="0" eb="2">
      <t>タロウ</t>
    </rPh>
    <phoneticPr fontId="3"/>
  </si>
  <si>
    <t>nihon</t>
    <phoneticPr fontId="3"/>
  </si>
  <si>
    <t>taro</t>
    <phoneticPr fontId="3"/>
  </si>
  <si>
    <t>公認審判員</t>
    <rPh sb="0" eb="2">
      <t>コウニン</t>
    </rPh>
    <rPh sb="2" eb="5">
      <t>シンパンイン</t>
    </rPh>
    <phoneticPr fontId="3"/>
  </si>
  <si>
    <t>03-1234-5678</t>
    <phoneticPr fontId="3"/>
  </si>
  <si>
    <t>090-1111-1111</t>
    <phoneticPr fontId="3"/>
  </si>
  <si>
    <t>jia@japan-indiaca.com</t>
    <phoneticPr fontId="3"/>
  </si>
  <si>
    <t>2025/11/21 東京受講</t>
    <rPh sb="11" eb="15">
      <t>トウキョウジュコウ</t>
    </rPh>
    <phoneticPr fontId="3"/>
  </si>
  <si>
    <t>No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</si>
</sst>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8"/>
      <color theme="1"/>
      <name val="ＭＳ 明朝"/>
      <family val="1"/>
      <charset val="128"/>
    </font>
    <font>
      <b/>
      <sz val="18"/>
      <color theme="1"/>
      <name val="Century"/>
      <family val="1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8"/>
      <color rgb="FFFF000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rgb="FFFF0000"/>
      <name val="游明朝"/>
      <family val="1"/>
      <charset val="128"/>
    </font>
    <font>
      <u/>
      <sz val="11"/>
      <color theme="1"/>
      <name val="游明朝"/>
      <family val="1"/>
      <charset val="128"/>
    </font>
    <font>
      <u/>
      <sz val="1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>
      <alignment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38" fontId="11" fillId="0" borderId="19" xfId="1" applyFont="1" applyBorder="1" applyAlignment="1">
      <alignment horizontal="left" vertical="center"/>
    </xf>
    <xf numFmtId="38" fontId="12" fillId="2" borderId="20" xfId="1" applyFont="1" applyFill="1" applyBorder="1" applyAlignment="1" applyProtection="1">
      <alignment horizontal="center" vertical="center"/>
    </xf>
    <xf numFmtId="38" fontId="11" fillId="0" borderId="21" xfId="1" applyFont="1" applyBorder="1" applyAlignment="1">
      <alignment vertical="center"/>
    </xf>
    <xf numFmtId="38" fontId="13" fillId="0" borderId="20" xfId="1" applyFont="1" applyBorder="1" applyAlignment="1">
      <alignment horizontal="center" vertical="center"/>
    </xf>
    <xf numFmtId="38" fontId="13" fillId="0" borderId="22" xfId="1" applyFont="1" applyBorder="1" applyAlignment="1">
      <alignment vertical="center"/>
    </xf>
    <xf numFmtId="0" fontId="13" fillId="0" borderId="23" xfId="0" applyFont="1" applyBorder="1" applyAlignment="1">
      <alignment horizontal="left" vertical="center"/>
    </xf>
    <xf numFmtId="38" fontId="0" fillId="0" borderId="20" xfId="0" applyNumberFormat="1" applyBorder="1" applyAlignment="1">
      <alignment horizontal="center" vertical="center"/>
    </xf>
    <xf numFmtId="38" fontId="0" fillId="0" borderId="24" xfId="1" applyFont="1" applyBorder="1" applyAlignment="1">
      <alignment vertical="center"/>
    </xf>
    <xf numFmtId="38" fontId="11" fillId="0" borderId="19" xfId="1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38" fontId="14" fillId="0" borderId="19" xfId="1" applyFont="1" applyBorder="1" applyAlignment="1">
      <alignment vertical="center" wrapText="1"/>
    </xf>
    <xf numFmtId="0" fontId="10" fillId="0" borderId="25" xfId="0" applyFont="1" applyBorder="1" applyAlignment="1">
      <alignment horizontal="center" vertical="center" wrapText="1"/>
    </xf>
    <xf numFmtId="38" fontId="14" fillId="0" borderId="26" xfId="1" applyFont="1" applyBorder="1" applyAlignment="1">
      <alignment vertical="center" wrapText="1"/>
    </xf>
    <xf numFmtId="38" fontId="12" fillId="2" borderId="27" xfId="1" applyFont="1" applyFill="1" applyBorder="1" applyAlignment="1" applyProtection="1">
      <alignment horizontal="center" vertical="center"/>
    </xf>
    <xf numFmtId="38" fontId="11" fillId="0" borderId="28" xfId="1" applyFont="1" applyBorder="1" applyAlignment="1">
      <alignment vertical="center"/>
    </xf>
    <xf numFmtId="38" fontId="13" fillId="0" borderId="27" xfId="1" applyFont="1" applyBorder="1" applyAlignment="1">
      <alignment horizontal="center" vertical="center"/>
    </xf>
    <xf numFmtId="38" fontId="13" fillId="0" borderId="29" xfId="1" applyFont="1" applyBorder="1" applyAlignment="1">
      <alignment vertical="center"/>
    </xf>
    <xf numFmtId="0" fontId="14" fillId="0" borderId="30" xfId="0" applyFont="1" applyBorder="1" applyAlignment="1">
      <alignment vertical="center" wrapText="1"/>
    </xf>
    <xf numFmtId="38" fontId="0" fillId="0" borderId="31" xfId="0" applyNumberFormat="1" applyBorder="1" applyAlignment="1">
      <alignment horizontal="center" vertical="center"/>
    </xf>
    <xf numFmtId="38" fontId="0" fillId="0" borderId="32" xfId="1" applyFont="1" applyBorder="1" applyAlignment="1">
      <alignment vertical="center"/>
    </xf>
    <xf numFmtId="38" fontId="14" fillId="0" borderId="33" xfId="1" applyFont="1" applyFill="1" applyBorder="1" applyAlignment="1">
      <alignment horizontal="center" vertical="center" wrapText="1"/>
    </xf>
    <xf numFmtId="38" fontId="14" fillId="0" borderId="34" xfId="0" applyNumberFormat="1" applyFont="1" applyBorder="1" applyAlignment="1">
      <alignment horizontal="center" vertical="center"/>
    </xf>
    <xf numFmtId="38" fontId="14" fillId="0" borderId="35" xfId="0" applyNumberFormat="1" applyFont="1" applyBorder="1">
      <alignment vertical="center"/>
    </xf>
    <xf numFmtId="0" fontId="16" fillId="0" borderId="36" xfId="0" applyFont="1" applyBorder="1" applyAlignment="1">
      <alignment horizontal="center" vertical="center" wrapText="1"/>
    </xf>
    <xf numFmtId="38" fontId="0" fillId="0" borderId="37" xfId="0" applyNumberFormat="1" applyBorder="1" applyAlignment="1">
      <alignment horizontal="center" vertical="center"/>
    </xf>
    <xf numFmtId="38" fontId="0" fillId="0" borderId="38" xfId="0" applyNumberFormat="1" applyBorder="1">
      <alignment vertical="center"/>
    </xf>
    <xf numFmtId="38" fontId="14" fillId="0" borderId="0" xfId="1" applyFont="1" applyFill="1" applyBorder="1" applyAlignment="1">
      <alignment horizontal="center" vertical="center" wrapText="1"/>
    </xf>
    <xf numFmtId="38" fontId="14" fillId="0" borderId="0" xfId="0" applyNumberFormat="1" applyFont="1" applyAlignment="1">
      <alignment horizontal="center" vertical="center"/>
    </xf>
    <xf numFmtId="176" fontId="14" fillId="0" borderId="0" xfId="0" applyNumberFormat="1" applyFont="1">
      <alignment vertical="center"/>
    </xf>
    <xf numFmtId="0" fontId="16" fillId="0" borderId="0" xfId="0" applyFont="1" applyAlignment="1">
      <alignment horizontal="center" vertical="center" wrapText="1"/>
    </xf>
    <xf numFmtId="38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10" fillId="0" borderId="39" xfId="0" applyFont="1" applyBorder="1" applyAlignment="1">
      <alignment horizontal="center" vertical="center" wrapText="1"/>
    </xf>
    <xf numFmtId="38" fontId="11" fillId="0" borderId="33" xfId="1" applyFont="1" applyBorder="1" applyAlignment="1">
      <alignment horizontal="center" vertical="center"/>
    </xf>
    <xf numFmtId="38" fontId="11" fillId="2" borderId="34" xfId="1" applyFont="1" applyFill="1" applyBorder="1" applyAlignment="1" applyProtection="1">
      <alignment horizontal="center" vertical="center"/>
      <protection locked="0"/>
    </xf>
    <xf numFmtId="176" fontId="11" fillId="0" borderId="35" xfId="1" applyNumberFormat="1" applyFont="1" applyBorder="1" applyAlignment="1">
      <alignment vertical="center"/>
    </xf>
    <xf numFmtId="38" fontId="14" fillId="0" borderId="33" xfId="1" applyFont="1" applyBorder="1" applyAlignment="1">
      <alignment horizontal="center" vertical="center" wrapText="1"/>
    </xf>
    <xf numFmtId="38" fontId="13" fillId="0" borderId="34" xfId="1" applyFont="1" applyBorder="1" applyAlignment="1">
      <alignment horizontal="center" vertical="center"/>
    </xf>
    <xf numFmtId="176" fontId="13" fillId="0" borderId="40" xfId="1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wrapText="1"/>
    </xf>
    <xf numFmtId="38" fontId="0" fillId="0" borderId="41" xfId="0" applyNumberFormat="1" applyBorder="1" applyAlignment="1">
      <alignment horizontal="center" vertical="center"/>
    </xf>
    <xf numFmtId="176" fontId="0" fillId="0" borderId="35" xfId="1" applyNumberFormat="1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38" fontId="11" fillId="0" borderId="0" xfId="1" applyFont="1" applyFill="1" applyBorder="1" applyAlignment="1">
      <alignment horizontal="center" vertical="center"/>
    </xf>
    <xf numFmtId="38" fontId="11" fillId="0" borderId="0" xfId="1" applyFont="1" applyFill="1" applyBorder="1" applyAlignment="1" applyProtection="1">
      <alignment horizontal="center" vertical="center"/>
      <protection locked="0"/>
    </xf>
    <xf numFmtId="176" fontId="11" fillId="0" borderId="0" xfId="1" applyNumberFormat="1" applyFont="1" applyFill="1" applyBorder="1" applyAlignment="1">
      <alignment vertical="center"/>
    </xf>
    <xf numFmtId="38" fontId="14" fillId="0" borderId="0" xfId="1" applyFont="1" applyBorder="1" applyAlignment="1">
      <alignment horizontal="center" vertical="center" wrapText="1"/>
    </xf>
    <xf numFmtId="38" fontId="13" fillId="0" borderId="0" xfId="1" applyFont="1" applyBorder="1" applyAlignment="1">
      <alignment horizontal="center" vertical="center"/>
    </xf>
    <xf numFmtId="176" fontId="13" fillId="0" borderId="0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76" fontId="0" fillId="0" borderId="0" xfId="1" applyNumberFormat="1" applyFont="1" applyBorder="1" applyAlignment="1">
      <alignment vertical="center"/>
    </xf>
    <xf numFmtId="176" fontId="0" fillId="0" borderId="39" xfId="1" applyNumberFormat="1" applyFont="1" applyBorder="1" applyAlignment="1">
      <alignment vertical="center"/>
    </xf>
    <xf numFmtId="0" fontId="10" fillId="0" borderId="0" xfId="0" applyFont="1" applyAlignment="1">
      <alignment horizontal="right" vertical="center" wrapText="1"/>
    </xf>
    <xf numFmtId="38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38" fontId="11" fillId="2" borderId="20" xfId="1" applyFont="1" applyFill="1" applyBorder="1" applyAlignment="1" applyProtection="1">
      <alignment horizontal="center" vertical="center"/>
      <protection locked="0"/>
    </xf>
    <xf numFmtId="176" fontId="11" fillId="0" borderId="21" xfId="1" applyNumberFormat="1" applyFont="1" applyBorder="1" applyAlignment="1">
      <alignment vertical="center"/>
    </xf>
    <xf numFmtId="176" fontId="13" fillId="0" borderId="22" xfId="1" applyNumberFormat="1" applyFont="1" applyBorder="1" applyAlignment="1">
      <alignment vertical="center"/>
    </xf>
    <xf numFmtId="176" fontId="0" fillId="0" borderId="24" xfId="1" applyNumberFormat="1" applyFont="1" applyBorder="1" applyAlignment="1">
      <alignment vertical="center"/>
    </xf>
    <xf numFmtId="38" fontId="11" fillId="2" borderId="27" xfId="1" applyFont="1" applyFill="1" applyBorder="1" applyAlignment="1" applyProtection="1">
      <alignment horizontal="center" vertical="center"/>
      <protection locked="0"/>
    </xf>
    <xf numFmtId="176" fontId="11" fillId="0" borderId="28" xfId="1" applyNumberFormat="1" applyFont="1" applyBorder="1" applyAlignment="1">
      <alignment vertical="center"/>
    </xf>
    <xf numFmtId="176" fontId="0" fillId="0" borderId="32" xfId="1" applyNumberFormat="1" applyFont="1" applyBorder="1" applyAlignment="1">
      <alignment vertical="center"/>
    </xf>
    <xf numFmtId="176" fontId="14" fillId="0" borderId="35" xfId="0" applyNumberFormat="1" applyFont="1" applyBorder="1">
      <alignment vertical="center"/>
    </xf>
    <xf numFmtId="176" fontId="14" fillId="0" borderId="40" xfId="0" applyNumberFormat="1" applyFont="1" applyBorder="1">
      <alignment vertical="center"/>
    </xf>
    <xf numFmtId="0" fontId="16" fillId="0" borderId="46" xfId="0" applyFont="1" applyBorder="1" applyAlignment="1">
      <alignment horizontal="center" vertical="center" wrapText="1"/>
    </xf>
    <xf numFmtId="176" fontId="0" fillId="0" borderId="38" xfId="0" applyNumberFormat="1" applyBorder="1">
      <alignment vertical="center"/>
    </xf>
    <xf numFmtId="0" fontId="0" fillId="0" borderId="0" xfId="0" applyAlignment="1">
      <alignment horizontal="center" vertical="center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0" fillId="0" borderId="22" xfId="0" applyBorder="1" applyAlignment="1">
      <alignment horizontal="left" vertical="top" wrapText="1" indent="1"/>
    </xf>
    <xf numFmtId="0" fontId="0" fillId="0" borderId="2" xfId="0" applyBorder="1" applyAlignment="1">
      <alignment horizontal="left" vertical="top" indent="1"/>
    </xf>
    <xf numFmtId="0" fontId="0" fillId="0" borderId="45" xfId="0" applyBorder="1" applyAlignment="1">
      <alignment horizontal="left" vertical="top" indent="1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38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0" fillId="0" borderId="22" xfId="0" applyBorder="1" applyAlignment="1" applyProtection="1">
      <alignment horizontal="left" vertical="top" wrapText="1" indent="1"/>
      <protection locked="0"/>
    </xf>
    <xf numFmtId="0" fontId="0" fillId="0" borderId="2" xfId="0" applyBorder="1" applyAlignment="1" applyProtection="1">
      <alignment horizontal="left" vertical="top" indent="1"/>
      <protection locked="0"/>
    </xf>
    <xf numFmtId="0" fontId="0" fillId="0" borderId="45" xfId="0" applyBorder="1" applyAlignment="1" applyProtection="1">
      <alignment horizontal="left" vertical="top" inden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20" xfId="0" applyBorder="1">
      <alignment vertical="center"/>
    </xf>
    <xf numFmtId="49" fontId="0" fillId="0" borderId="20" xfId="0" applyNumberFormat="1" applyBorder="1">
      <alignment vertical="center"/>
    </xf>
    <xf numFmtId="14" fontId="0" fillId="0" borderId="20" xfId="0" applyNumberFormat="1" applyBorder="1">
      <alignment vertical="center"/>
    </xf>
    <xf numFmtId="0" fontId="0" fillId="0" borderId="20" xfId="0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0" fontId="0" fillId="0" borderId="0" xfId="0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3</xdr:row>
      <xdr:rowOff>0</xdr:rowOff>
    </xdr:from>
    <xdr:to>
      <xdr:col>13</xdr:col>
      <xdr:colOff>142875</xdr:colOff>
      <xdr:row>4</xdr:row>
      <xdr:rowOff>19050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AC35374D-A202-42C9-81D9-2F685007B9CF}"/>
            </a:ext>
          </a:extLst>
        </xdr:cNvPr>
        <xdr:cNvSpPr/>
      </xdr:nvSpPr>
      <xdr:spPr>
        <a:xfrm>
          <a:off x="6953250" y="714375"/>
          <a:ext cx="2438400" cy="304800"/>
        </a:xfrm>
        <a:prstGeom prst="wedgeRectCallout">
          <a:avLst>
            <a:gd name="adj1" fmla="val -62643"/>
            <a:gd name="adj2" fmla="val -176974"/>
          </a:avLst>
        </a:prstGeom>
        <a:solidFill>
          <a:schemeClr val="accent4">
            <a:lumMod val="40000"/>
            <a:lumOff val="60000"/>
            <a:alpha val="73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C00000"/>
              </a:solidFill>
            </a:rPr>
            <a:t>　申請する日を記入してください。</a:t>
          </a:r>
        </a:p>
      </xdr:txBody>
    </xdr:sp>
    <xdr:clientData/>
  </xdr:twoCellAnchor>
  <xdr:twoCellAnchor>
    <xdr:from>
      <xdr:col>9</xdr:col>
      <xdr:colOff>476250</xdr:colOff>
      <xdr:row>5</xdr:row>
      <xdr:rowOff>95251</xdr:rowOff>
    </xdr:from>
    <xdr:to>
      <xdr:col>13</xdr:col>
      <xdr:colOff>609600</xdr:colOff>
      <xdr:row>7</xdr:row>
      <xdr:rowOff>1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107BC6CD-8ABC-45D6-A915-C8AC847F3F07}"/>
            </a:ext>
          </a:extLst>
        </xdr:cNvPr>
        <xdr:cNvSpPr/>
      </xdr:nvSpPr>
      <xdr:spPr>
        <a:xfrm>
          <a:off x="6648450" y="1333501"/>
          <a:ext cx="2876550" cy="400050"/>
        </a:xfrm>
        <a:prstGeom prst="wedgeRectCallout">
          <a:avLst>
            <a:gd name="adj1" fmla="val -57174"/>
            <a:gd name="adj2" fmla="val 159868"/>
          </a:avLst>
        </a:prstGeom>
        <a:solidFill>
          <a:schemeClr val="accent4">
            <a:lumMod val="40000"/>
            <a:lumOff val="60000"/>
            <a:alpha val="73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C00000"/>
              </a:solidFill>
            </a:rPr>
            <a:t>　協会名、代表者名を記入してください。</a:t>
          </a:r>
        </a:p>
      </xdr:txBody>
    </xdr:sp>
    <xdr:clientData/>
  </xdr:twoCellAnchor>
  <xdr:twoCellAnchor>
    <xdr:from>
      <xdr:col>7</xdr:col>
      <xdr:colOff>180976</xdr:colOff>
      <xdr:row>11</xdr:row>
      <xdr:rowOff>38100</xdr:rowOff>
    </xdr:from>
    <xdr:to>
      <xdr:col>11</xdr:col>
      <xdr:colOff>123825</xdr:colOff>
      <xdr:row>13</xdr:row>
      <xdr:rowOff>28574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9E57E6D6-8AC5-4149-8A99-5E906E991AF9}"/>
            </a:ext>
          </a:extLst>
        </xdr:cNvPr>
        <xdr:cNvSpPr/>
      </xdr:nvSpPr>
      <xdr:spPr>
        <a:xfrm>
          <a:off x="4981576" y="2724150"/>
          <a:ext cx="2686049" cy="476249"/>
        </a:xfrm>
        <a:prstGeom prst="wedgeRectCallout">
          <a:avLst>
            <a:gd name="adj1" fmla="val -165860"/>
            <a:gd name="adj2" fmla="val 233923"/>
          </a:avLst>
        </a:prstGeom>
        <a:solidFill>
          <a:schemeClr val="accent4">
            <a:lumMod val="40000"/>
            <a:lumOff val="60000"/>
            <a:alpha val="73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C00000"/>
              </a:solidFill>
            </a:rPr>
            <a:t>　更新する人数を記入してください。</a:t>
          </a:r>
          <a:endParaRPr kumimoji="1" lang="en-US" altLang="ja-JP" sz="1100">
            <a:solidFill>
              <a:srgbClr val="C00000"/>
            </a:solidFill>
          </a:endParaRPr>
        </a:p>
        <a:p>
          <a:pPr algn="l"/>
          <a:r>
            <a:rPr kumimoji="1" lang="ja-JP" altLang="en-US" sz="1100">
              <a:solidFill>
                <a:srgbClr val="C00000"/>
              </a:solidFill>
            </a:rPr>
            <a:t>　合計金額は、自動的に計算されます。</a:t>
          </a:r>
        </a:p>
      </xdr:txBody>
    </xdr:sp>
    <xdr:clientData/>
  </xdr:twoCellAnchor>
  <xdr:twoCellAnchor>
    <xdr:from>
      <xdr:col>7</xdr:col>
      <xdr:colOff>933450</xdr:colOff>
      <xdr:row>26</xdr:row>
      <xdr:rowOff>104775</xdr:rowOff>
    </xdr:from>
    <xdr:to>
      <xdr:col>11</xdr:col>
      <xdr:colOff>609600</xdr:colOff>
      <xdr:row>27</xdr:row>
      <xdr:rowOff>180975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701AF43C-0322-441F-B76C-3A8288741041}"/>
            </a:ext>
          </a:extLst>
        </xdr:cNvPr>
        <xdr:cNvSpPr/>
      </xdr:nvSpPr>
      <xdr:spPr>
        <a:xfrm>
          <a:off x="6048375" y="8743950"/>
          <a:ext cx="2438400" cy="314325"/>
        </a:xfrm>
        <a:prstGeom prst="wedgeRectCallout">
          <a:avLst>
            <a:gd name="adj1" fmla="val -124752"/>
            <a:gd name="adj2" fmla="val -85046"/>
          </a:avLst>
        </a:prstGeom>
        <a:solidFill>
          <a:schemeClr val="accent4">
            <a:lumMod val="40000"/>
            <a:lumOff val="60000"/>
            <a:alpha val="73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C00000"/>
              </a:solidFill>
            </a:rPr>
            <a:t>　振込日を記入してください。</a:t>
          </a:r>
        </a:p>
      </xdr:txBody>
    </xdr:sp>
    <xdr:clientData/>
  </xdr:twoCellAnchor>
  <xdr:twoCellAnchor>
    <xdr:from>
      <xdr:col>8</xdr:col>
      <xdr:colOff>247649</xdr:colOff>
      <xdr:row>31</xdr:row>
      <xdr:rowOff>0</xdr:rowOff>
    </xdr:from>
    <xdr:to>
      <xdr:col>12</xdr:col>
      <xdr:colOff>466724</xdr:colOff>
      <xdr:row>33</xdr:row>
      <xdr:rowOff>95250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B78E70F3-ACBB-4298-99D1-F1B42056A8EB}"/>
            </a:ext>
          </a:extLst>
        </xdr:cNvPr>
        <xdr:cNvSpPr/>
      </xdr:nvSpPr>
      <xdr:spPr>
        <a:xfrm>
          <a:off x="5734049" y="9658350"/>
          <a:ext cx="2962275" cy="571500"/>
        </a:xfrm>
        <a:prstGeom prst="wedgeRectCallout">
          <a:avLst>
            <a:gd name="adj1" fmla="val -124362"/>
            <a:gd name="adj2" fmla="val -111184"/>
          </a:avLst>
        </a:prstGeom>
        <a:solidFill>
          <a:schemeClr val="accent4">
            <a:lumMod val="40000"/>
            <a:lumOff val="60000"/>
            <a:alpha val="73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C00000"/>
              </a:solidFill>
            </a:rPr>
            <a:t>　必要に応じて自由にご記入ください。</a:t>
          </a:r>
        </a:p>
      </xdr:txBody>
    </xdr:sp>
    <xdr:clientData/>
  </xdr:twoCellAnchor>
  <xdr:twoCellAnchor>
    <xdr:from>
      <xdr:col>9</xdr:col>
      <xdr:colOff>609600</xdr:colOff>
      <xdr:row>14</xdr:row>
      <xdr:rowOff>228600</xdr:rowOff>
    </xdr:from>
    <xdr:to>
      <xdr:col>11</xdr:col>
      <xdr:colOff>533400</xdr:colOff>
      <xdr:row>18</xdr:row>
      <xdr:rowOff>514350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2D4467CF-3B89-400F-912C-B1D705A750F0}"/>
            </a:ext>
          </a:extLst>
        </xdr:cNvPr>
        <xdr:cNvSpPr/>
      </xdr:nvSpPr>
      <xdr:spPr>
        <a:xfrm>
          <a:off x="6696075" y="3648075"/>
          <a:ext cx="1323975" cy="2162175"/>
        </a:xfrm>
        <a:prstGeom prst="wedgeRectCallout">
          <a:avLst>
            <a:gd name="adj1" fmla="val -412308"/>
            <a:gd name="adj2" fmla="val 81481"/>
          </a:avLst>
        </a:prstGeom>
        <a:solidFill>
          <a:schemeClr val="accent4">
            <a:lumMod val="40000"/>
            <a:lumOff val="60000"/>
            <a:alpha val="73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C00000"/>
              </a:solidFill>
            </a:rPr>
            <a:t>従来の会員証を希望する方の合計数を記入してください。</a:t>
          </a:r>
          <a:endParaRPr kumimoji="1" lang="en-US" altLang="ja-JP" sz="1100">
            <a:solidFill>
              <a:srgbClr val="C00000"/>
            </a:solidFill>
          </a:endParaRPr>
        </a:p>
        <a:p>
          <a:pPr algn="l"/>
          <a:endParaRPr kumimoji="1" lang="en-US" altLang="ja-JP" sz="900">
            <a:solidFill>
              <a:srgbClr val="C00000"/>
            </a:solidFill>
          </a:endParaRPr>
        </a:p>
        <a:p>
          <a:pPr algn="l"/>
          <a:r>
            <a:rPr kumimoji="1" lang="ja-JP" altLang="en-US" sz="900">
              <a:solidFill>
                <a:srgbClr val="C00000"/>
              </a:solidFill>
            </a:rPr>
            <a:t>（同時に提出する更新対象者情報（一覧）で会員証希望の有無がわかるようにしてください。）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C56A3-4A53-4627-94DB-3F964E1E308F}">
  <sheetPr>
    <tabColor rgb="FFFF0000"/>
  </sheetPr>
  <dimension ref="A2:O31"/>
  <sheetViews>
    <sheetView topLeftCell="A9" workbookViewId="0">
      <selection activeCell="D15" sqref="D15"/>
    </sheetView>
  </sheetViews>
  <sheetFormatPr defaultRowHeight="18.75" x14ac:dyDescent="0.4"/>
  <cols>
    <col min="2" max="2" width="12.375" customWidth="1"/>
    <col min="3" max="3" width="5.25" customWidth="1"/>
    <col min="5" max="5" width="12.375" customWidth="1"/>
    <col min="6" max="6" width="5.25" customWidth="1"/>
    <col min="8" max="8" width="12.375" customWidth="1"/>
    <col min="9" max="9" width="5.25" customWidth="1"/>
    <col min="10" max="10" width="9.375" customWidth="1"/>
  </cols>
  <sheetData>
    <row r="2" spans="1:15" x14ac:dyDescent="0.4">
      <c r="A2" s="104" t="s">
        <v>0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5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5" ht="22.5" x14ac:dyDescent="0.4">
      <c r="A4" s="106" t="s">
        <v>1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5" x14ac:dyDescent="0.4">
      <c r="A5" s="107" t="s">
        <v>2</v>
      </c>
      <c r="B5" s="107"/>
      <c r="C5" s="107"/>
      <c r="D5" s="107"/>
      <c r="E5" s="107"/>
      <c r="F5" s="107"/>
      <c r="G5" s="107"/>
      <c r="H5" s="107"/>
      <c r="I5" s="107"/>
      <c r="J5" s="107"/>
    </row>
    <row r="6" spans="1:15" ht="19.5" x14ac:dyDescent="0.4">
      <c r="A6" s="108" t="s">
        <v>3</v>
      </c>
      <c r="B6" s="109"/>
      <c r="C6" s="109"/>
      <c r="D6" s="109"/>
      <c r="E6" s="109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9.5" x14ac:dyDescent="0.4">
      <c r="A7" s="110" t="s">
        <v>4</v>
      </c>
      <c r="B7" s="110"/>
      <c r="C7" s="110"/>
      <c r="D7" s="110"/>
      <c r="E7" s="110"/>
    </row>
    <row r="8" spans="1:15" x14ac:dyDescent="0.4">
      <c r="A8" s="1"/>
      <c r="G8" s="3" t="s">
        <v>5</v>
      </c>
      <c r="H8" s="102" t="s">
        <v>6</v>
      </c>
      <c r="I8" s="103"/>
      <c r="J8" s="103"/>
    </row>
    <row r="9" spans="1:15" x14ac:dyDescent="0.4">
      <c r="A9" s="1"/>
      <c r="G9" s="4" t="s">
        <v>7</v>
      </c>
      <c r="H9" s="88" t="s">
        <v>8</v>
      </c>
      <c r="I9" s="89"/>
      <c r="J9" s="89"/>
    </row>
    <row r="10" spans="1:15" x14ac:dyDescent="0.4">
      <c r="A10" s="1"/>
      <c r="H10" s="5"/>
      <c r="I10" s="5"/>
      <c r="J10" s="5"/>
    </row>
    <row r="11" spans="1:15" x14ac:dyDescent="0.4">
      <c r="A11" s="1"/>
      <c r="F11" s="1"/>
      <c r="G11" s="1"/>
    </row>
    <row r="12" spans="1:15" x14ac:dyDescent="0.4">
      <c r="A12" t="s">
        <v>9</v>
      </c>
    </row>
    <row r="13" spans="1:15" ht="19.5" thickBot="1" x14ac:dyDescent="0.45"/>
    <row r="14" spans="1:15" ht="19.5" thickTop="1" x14ac:dyDescent="0.4">
      <c r="A14" s="6"/>
      <c r="B14" s="90" t="s">
        <v>10</v>
      </c>
      <c r="C14" s="91"/>
      <c r="D14" s="92"/>
      <c r="E14" s="90" t="s">
        <v>11</v>
      </c>
      <c r="F14" s="91"/>
      <c r="G14" s="93"/>
      <c r="H14" s="94" t="s">
        <v>12</v>
      </c>
      <c r="I14" s="95"/>
      <c r="J14" s="96"/>
    </row>
    <row r="15" spans="1:15" ht="19.5" x14ac:dyDescent="0.4">
      <c r="A15" s="7"/>
      <c r="B15" s="8" t="s">
        <v>13</v>
      </c>
      <c r="C15" s="9" t="s">
        <v>14</v>
      </c>
      <c r="D15" s="10" t="s">
        <v>15</v>
      </c>
      <c r="E15" s="8" t="s">
        <v>13</v>
      </c>
      <c r="F15" s="9" t="s">
        <v>14</v>
      </c>
      <c r="G15" s="11" t="s">
        <v>15</v>
      </c>
      <c r="H15" s="12" t="s">
        <v>13</v>
      </c>
      <c r="I15" s="9" t="s">
        <v>14</v>
      </c>
      <c r="J15" s="13" t="s">
        <v>15</v>
      </c>
    </row>
    <row r="16" spans="1:15" x14ac:dyDescent="0.4">
      <c r="A16" s="14" t="s">
        <v>16</v>
      </c>
      <c r="B16" s="15" t="s">
        <v>17</v>
      </c>
      <c r="C16" s="16">
        <v>16</v>
      </c>
      <c r="D16" s="17">
        <f>4200*C16</f>
        <v>67200</v>
      </c>
      <c r="E16" s="15" t="s">
        <v>18</v>
      </c>
      <c r="F16" s="18">
        <f>C16</f>
        <v>16</v>
      </c>
      <c r="G16" s="19">
        <f>1800*F16</f>
        <v>28800</v>
      </c>
      <c r="H16" s="20" t="s">
        <v>19</v>
      </c>
      <c r="I16" s="21">
        <f>C16</f>
        <v>16</v>
      </c>
      <c r="J16" s="22">
        <f>2400*I16</f>
        <v>38400</v>
      </c>
    </row>
    <row r="17" spans="1:10" ht="45" customHeight="1" x14ac:dyDescent="0.4">
      <c r="A17" s="14" t="s">
        <v>20</v>
      </c>
      <c r="B17" s="23" t="s">
        <v>21</v>
      </c>
      <c r="C17" s="16">
        <v>34</v>
      </c>
      <c r="D17" s="17">
        <f>6500*C17</f>
        <v>221000</v>
      </c>
      <c r="E17" s="23" t="s">
        <v>22</v>
      </c>
      <c r="F17" s="18">
        <f>C17</f>
        <v>34</v>
      </c>
      <c r="G17" s="19">
        <f>2720*F17</f>
        <v>92480</v>
      </c>
      <c r="H17" s="24" t="s">
        <v>23</v>
      </c>
      <c r="I17" s="21">
        <f>C17</f>
        <v>34</v>
      </c>
      <c r="J17" s="22">
        <f>3780*I17</f>
        <v>128520</v>
      </c>
    </row>
    <row r="18" spans="1:10" ht="45" customHeight="1" x14ac:dyDescent="0.4">
      <c r="A18" s="14" t="s">
        <v>24</v>
      </c>
      <c r="B18" s="25" t="s">
        <v>25</v>
      </c>
      <c r="C18" s="16">
        <v>27</v>
      </c>
      <c r="D18" s="17">
        <f>8700*C18</f>
        <v>234900</v>
      </c>
      <c r="E18" s="25" t="s">
        <v>26</v>
      </c>
      <c r="F18" s="18">
        <f>C18</f>
        <v>27</v>
      </c>
      <c r="G18" s="19">
        <f>3600*F18</f>
        <v>97200</v>
      </c>
      <c r="H18" s="24" t="s">
        <v>27</v>
      </c>
      <c r="I18" s="21">
        <f>C18</f>
        <v>27</v>
      </c>
      <c r="J18" s="22">
        <f>5100*I18</f>
        <v>137700</v>
      </c>
    </row>
    <row r="19" spans="1:10" ht="45" customHeight="1" thickBot="1" x14ac:dyDescent="0.45">
      <c r="A19" s="26" t="s">
        <v>28</v>
      </c>
      <c r="B19" s="27" t="s">
        <v>29</v>
      </c>
      <c r="C19" s="28">
        <v>21</v>
      </c>
      <c r="D19" s="29">
        <f>12200*C19</f>
        <v>256200</v>
      </c>
      <c r="E19" s="27" t="s">
        <v>30</v>
      </c>
      <c r="F19" s="30">
        <f>C19</f>
        <v>21</v>
      </c>
      <c r="G19" s="31">
        <f>5000*F19</f>
        <v>105000</v>
      </c>
      <c r="H19" s="32" t="s">
        <v>31</v>
      </c>
      <c r="I19" s="33">
        <f>C19</f>
        <v>21</v>
      </c>
      <c r="J19" s="34">
        <f>7200*I19</f>
        <v>151200</v>
      </c>
    </row>
    <row r="20" spans="1:10" ht="20.25" thickTop="1" thickBot="1" x14ac:dyDescent="0.45">
      <c r="B20" s="35" t="s">
        <v>32</v>
      </c>
      <c r="C20" s="36">
        <f>SUM(C16:C19)</f>
        <v>98</v>
      </c>
      <c r="D20" s="37">
        <f>SUM(D16:D19)</f>
        <v>779300</v>
      </c>
      <c r="E20" s="35" t="s">
        <v>32</v>
      </c>
      <c r="F20" s="36">
        <f>SUM(F16:F19)</f>
        <v>98</v>
      </c>
      <c r="G20" s="37">
        <f>SUM(G16:G19)</f>
        <v>323480</v>
      </c>
      <c r="H20" s="38" t="s">
        <v>32</v>
      </c>
      <c r="I20" s="39">
        <f>SUM(I16:I19)</f>
        <v>98</v>
      </c>
      <c r="J20" s="40">
        <f>SUM(J16:J19)</f>
        <v>455820</v>
      </c>
    </row>
    <row r="21" spans="1:10" ht="19.5" thickBot="1" x14ac:dyDescent="0.45">
      <c r="B21" s="41"/>
      <c r="C21" s="42"/>
      <c r="D21" s="43"/>
      <c r="E21" s="41"/>
      <c r="F21" s="42"/>
      <c r="G21" s="43"/>
      <c r="H21" s="44"/>
      <c r="I21" s="45"/>
      <c r="J21" s="46"/>
    </row>
    <row r="22" spans="1:10" ht="19.5" thickBot="1" x14ac:dyDescent="0.45">
      <c r="A22" s="47" t="s">
        <v>33</v>
      </c>
      <c r="B22" s="48" t="s">
        <v>34</v>
      </c>
      <c r="C22" s="49">
        <v>2</v>
      </c>
      <c r="D22" s="50">
        <f>500*C22</f>
        <v>1000</v>
      </c>
      <c r="E22" s="51" t="s">
        <v>35</v>
      </c>
      <c r="F22" s="52" t="s">
        <v>35</v>
      </c>
      <c r="G22" s="53" t="s">
        <v>35</v>
      </c>
      <c r="H22" s="54" t="s">
        <v>34</v>
      </c>
      <c r="I22" s="55">
        <f>C22</f>
        <v>2</v>
      </c>
      <c r="J22" s="56">
        <f>500*I22</f>
        <v>1000</v>
      </c>
    </row>
    <row r="23" spans="1:10" ht="19.5" thickBot="1" x14ac:dyDescent="0.45">
      <c r="A23" s="57"/>
      <c r="B23" s="58"/>
      <c r="C23" s="59"/>
      <c r="D23" s="60"/>
      <c r="E23" s="61"/>
      <c r="F23" s="62"/>
      <c r="G23" s="63"/>
      <c r="H23" s="64"/>
      <c r="I23" s="45"/>
      <c r="J23" s="65"/>
    </row>
    <row r="24" spans="1:10" ht="20.25" thickBot="1" x14ac:dyDescent="0.45">
      <c r="A24" s="57"/>
      <c r="B24" s="58"/>
      <c r="C24" s="59"/>
      <c r="D24" s="60"/>
      <c r="E24" s="61"/>
      <c r="F24" s="62"/>
      <c r="G24" s="63"/>
      <c r="H24" s="97" t="s">
        <v>36</v>
      </c>
      <c r="I24" s="97"/>
      <c r="J24" s="66">
        <f>J20+J22</f>
        <v>456820</v>
      </c>
    </row>
    <row r="26" spans="1:10" x14ac:dyDescent="0.4">
      <c r="A26" s="98" t="s">
        <v>37</v>
      </c>
      <c r="B26" s="98"/>
      <c r="C26" s="99">
        <f>J24</f>
        <v>456820</v>
      </c>
      <c r="D26" s="100"/>
      <c r="E26" s="101" t="s">
        <v>38</v>
      </c>
      <c r="F26" s="101"/>
      <c r="G26" s="101"/>
      <c r="H26" s="101"/>
      <c r="I26" s="101"/>
      <c r="J26" s="101"/>
    </row>
    <row r="27" spans="1:10" x14ac:dyDescent="0.4">
      <c r="A27" s="67"/>
      <c r="B27" s="67"/>
      <c r="C27" s="68"/>
      <c r="D27" s="57"/>
      <c r="E27" s="69"/>
      <c r="F27" s="69"/>
      <c r="G27" s="69"/>
      <c r="H27" s="69"/>
      <c r="I27" s="69"/>
      <c r="J27" s="69"/>
    </row>
    <row r="28" spans="1:10" x14ac:dyDescent="0.4">
      <c r="A28" s="67"/>
      <c r="B28" s="67"/>
      <c r="C28" s="68"/>
      <c r="D28" s="57"/>
      <c r="E28" s="69"/>
      <c r="F28" s="69"/>
      <c r="G28" s="69"/>
      <c r="H28" s="69"/>
      <c r="I28" s="69"/>
      <c r="J28" s="69"/>
    </row>
    <row r="29" spans="1:10" ht="39" customHeight="1" x14ac:dyDescent="0.4">
      <c r="A29" s="82" t="s">
        <v>39</v>
      </c>
      <c r="B29" s="83"/>
      <c r="C29" s="83"/>
      <c r="D29" s="83"/>
      <c r="E29" s="83"/>
      <c r="F29" s="83"/>
      <c r="G29" s="83"/>
      <c r="H29" s="83"/>
      <c r="I29" s="83"/>
      <c r="J29" s="84"/>
    </row>
    <row r="30" spans="1:10" x14ac:dyDescent="0.4">
      <c r="A30" t="s">
        <v>40</v>
      </c>
    </row>
    <row r="31" spans="1:10" ht="119.25" customHeight="1" x14ac:dyDescent="0.4">
      <c r="A31" s="85" t="s">
        <v>41</v>
      </c>
      <c r="B31" s="86"/>
      <c r="C31" s="86"/>
      <c r="D31" s="86"/>
      <c r="E31" s="86"/>
      <c r="F31" s="86"/>
      <c r="G31" s="86"/>
      <c r="H31" s="86"/>
      <c r="I31" s="86"/>
      <c r="J31" s="87"/>
    </row>
  </sheetData>
  <mergeCells count="16">
    <mergeCell ref="H8:J8"/>
    <mergeCell ref="A2:J2"/>
    <mergeCell ref="A4:J4"/>
    <mergeCell ref="A5:J5"/>
    <mergeCell ref="A6:E6"/>
    <mergeCell ref="A7:E7"/>
    <mergeCell ref="A29:J29"/>
    <mergeCell ref="A31:J31"/>
    <mergeCell ref="H9:J9"/>
    <mergeCell ref="B14:D14"/>
    <mergeCell ref="E14:G14"/>
    <mergeCell ref="H14:J14"/>
    <mergeCell ref="H24:I24"/>
    <mergeCell ref="A26:B26"/>
    <mergeCell ref="C26:D26"/>
    <mergeCell ref="E26:J26"/>
  </mergeCells>
  <phoneticPr fontId="3"/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207C5-E7A8-44C9-9E7F-6D908AA3CD66}">
  <dimension ref="A1:K31"/>
  <sheetViews>
    <sheetView tabSelected="1" workbookViewId="0">
      <selection activeCell="C16" sqref="C16"/>
    </sheetView>
  </sheetViews>
  <sheetFormatPr defaultRowHeight="18.75" x14ac:dyDescent="0.4"/>
  <cols>
    <col min="3" max="3" width="7.375" customWidth="1"/>
    <col min="6" max="6" width="7.375" customWidth="1"/>
    <col min="9" max="9" width="7.375" customWidth="1"/>
  </cols>
  <sheetData>
    <row r="1" spans="1:11" ht="5.25" customHeight="1" x14ac:dyDescent="0.4"/>
    <row r="2" spans="1:11" x14ac:dyDescent="0.4">
      <c r="A2" s="117" t="s">
        <v>50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1" ht="2.2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ht="22.5" x14ac:dyDescent="0.4">
      <c r="A4" s="106" t="s">
        <v>1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1" x14ac:dyDescent="0.4">
      <c r="A5" s="107" t="s">
        <v>2</v>
      </c>
      <c r="B5" s="107"/>
      <c r="C5" s="107"/>
      <c r="D5" s="107"/>
      <c r="E5" s="107"/>
      <c r="F5" s="107"/>
      <c r="G5" s="107"/>
      <c r="H5" s="107"/>
      <c r="I5" s="107"/>
      <c r="J5" s="107"/>
    </row>
    <row r="6" spans="1:11" ht="19.5" x14ac:dyDescent="0.4">
      <c r="A6" s="108" t="s">
        <v>3</v>
      </c>
      <c r="B6" s="109"/>
      <c r="C6" s="109"/>
      <c r="D6" s="109"/>
      <c r="E6" s="109"/>
      <c r="F6" s="2"/>
      <c r="G6" s="2"/>
      <c r="H6" s="2"/>
      <c r="I6" s="2"/>
      <c r="J6" s="2"/>
      <c r="K6" s="2"/>
    </row>
    <row r="7" spans="1:11" ht="19.5" x14ac:dyDescent="0.4">
      <c r="A7" s="110" t="s">
        <v>4</v>
      </c>
      <c r="B7" s="110"/>
      <c r="C7" s="110"/>
      <c r="D7" s="110"/>
      <c r="E7" s="110"/>
    </row>
    <row r="8" spans="1:11" x14ac:dyDescent="0.4">
      <c r="A8" s="1"/>
      <c r="G8" s="3" t="s">
        <v>5</v>
      </c>
      <c r="H8" s="116"/>
      <c r="I8" s="116"/>
      <c r="J8" s="116"/>
    </row>
    <row r="9" spans="1:11" x14ac:dyDescent="0.4">
      <c r="A9" s="1"/>
      <c r="G9" s="4" t="s">
        <v>7</v>
      </c>
      <c r="H9" s="114"/>
      <c r="I9" s="114"/>
      <c r="J9" s="114"/>
    </row>
    <row r="10" spans="1:11" ht="6.75" customHeight="1" x14ac:dyDescent="0.4">
      <c r="A10" s="1"/>
      <c r="H10" s="5"/>
      <c r="I10" s="5"/>
      <c r="J10" s="5"/>
    </row>
    <row r="11" spans="1:11" ht="6.75" customHeight="1" x14ac:dyDescent="0.4">
      <c r="A11" s="1"/>
      <c r="F11" s="1"/>
      <c r="G11" s="1"/>
    </row>
    <row r="12" spans="1:11" x14ac:dyDescent="0.4">
      <c r="A12" t="s">
        <v>9</v>
      </c>
    </row>
    <row r="13" spans="1:11" ht="8.25" customHeight="1" thickBot="1" x14ac:dyDescent="0.45"/>
    <row r="14" spans="1:11" ht="19.5" thickTop="1" x14ac:dyDescent="0.4">
      <c r="A14" s="6"/>
      <c r="B14" s="90" t="s">
        <v>10</v>
      </c>
      <c r="C14" s="91"/>
      <c r="D14" s="92"/>
      <c r="E14" s="90" t="s">
        <v>11</v>
      </c>
      <c r="F14" s="91"/>
      <c r="G14" s="93"/>
      <c r="H14" s="94" t="s">
        <v>12</v>
      </c>
      <c r="I14" s="95"/>
      <c r="J14" s="96"/>
    </row>
    <row r="15" spans="1:11" ht="39" x14ac:dyDescent="0.4">
      <c r="A15" s="7"/>
      <c r="B15" s="8" t="s">
        <v>13</v>
      </c>
      <c r="C15" s="9" t="s">
        <v>14</v>
      </c>
      <c r="D15" s="10" t="s">
        <v>15</v>
      </c>
      <c r="E15" s="8" t="s">
        <v>13</v>
      </c>
      <c r="F15" s="9" t="s">
        <v>14</v>
      </c>
      <c r="G15" s="11" t="s">
        <v>15</v>
      </c>
      <c r="H15" s="12" t="s">
        <v>13</v>
      </c>
      <c r="I15" s="9" t="s">
        <v>14</v>
      </c>
      <c r="J15" s="13" t="s">
        <v>15</v>
      </c>
    </row>
    <row r="16" spans="1:11" x14ac:dyDescent="0.4">
      <c r="A16" s="14" t="s">
        <v>16</v>
      </c>
      <c r="B16" s="15" t="s">
        <v>17</v>
      </c>
      <c r="C16" s="70"/>
      <c r="D16" s="71">
        <f>4200*C16</f>
        <v>0</v>
      </c>
      <c r="E16" s="15" t="s">
        <v>18</v>
      </c>
      <c r="F16" s="18" t="str">
        <f>IF(C16&gt;0,C16,"")</f>
        <v/>
      </c>
      <c r="G16" s="72" t="str">
        <f>IFERROR(1800*F16,"")</f>
        <v/>
      </c>
      <c r="H16" s="20" t="s">
        <v>19</v>
      </c>
      <c r="I16" s="21" t="str">
        <f>IF(C16&gt;0,C16,"")</f>
        <v/>
      </c>
      <c r="J16" s="73" t="str">
        <f>IFERROR(2400*I16,"")</f>
        <v/>
      </c>
    </row>
    <row r="17" spans="1:10" ht="67.5" x14ac:dyDescent="0.4">
      <c r="A17" s="14" t="s">
        <v>20</v>
      </c>
      <c r="B17" s="23" t="s">
        <v>21</v>
      </c>
      <c r="C17" s="70"/>
      <c r="D17" s="71">
        <f>6500*C17</f>
        <v>0</v>
      </c>
      <c r="E17" s="23" t="s">
        <v>22</v>
      </c>
      <c r="F17" s="18" t="str">
        <f t="shared" ref="F17:F19" si="0">IF(C17&gt;0,C17,"")</f>
        <v/>
      </c>
      <c r="G17" s="72" t="str">
        <f t="shared" ref="G17:G19" si="1">IFERROR(1800*F17,"")</f>
        <v/>
      </c>
      <c r="H17" s="24" t="s">
        <v>23</v>
      </c>
      <c r="I17" s="21" t="str">
        <f>IF(C17&gt;0,C17,"")</f>
        <v/>
      </c>
      <c r="J17" s="73" t="str">
        <f>IFERROR(3780*I17,"")</f>
        <v/>
      </c>
    </row>
    <row r="18" spans="1:10" ht="67.5" x14ac:dyDescent="0.4">
      <c r="A18" s="14" t="s">
        <v>24</v>
      </c>
      <c r="B18" s="25" t="s">
        <v>25</v>
      </c>
      <c r="C18" s="70"/>
      <c r="D18" s="71">
        <f>8700*C18</f>
        <v>0</v>
      </c>
      <c r="E18" s="25" t="s">
        <v>26</v>
      </c>
      <c r="F18" s="18" t="str">
        <f t="shared" si="0"/>
        <v/>
      </c>
      <c r="G18" s="72" t="str">
        <f t="shared" si="1"/>
        <v/>
      </c>
      <c r="H18" s="24" t="s">
        <v>27</v>
      </c>
      <c r="I18" s="21" t="str">
        <f>IF(C18&gt;0,C18,"")</f>
        <v/>
      </c>
      <c r="J18" s="73" t="str">
        <f>IFERROR(5100*I18,"")</f>
        <v/>
      </c>
    </row>
    <row r="19" spans="1:10" ht="68.25" thickBot="1" x14ac:dyDescent="0.45">
      <c r="A19" s="26" t="s">
        <v>28</v>
      </c>
      <c r="B19" s="27" t="s">
        <v>29</v>
      </c>
      <c r="C19" s="74"/>
      <c r="D19" s="75">
        <f>12200*C19</f>
        <v>0</v>
      </c>
      <c r="E19" s="27" t="s">
        <v>30</v>
      </c>
      <c r="F19" s="18" t="str">
        <f t="shared" si="0"/>
        <v/>
      </c>
      <c r="G19" s="72" t="str">
        <f t="shared" si="1"/>
        <v/>
      </c>
      <c r="H19" s="32" t="s">
        <v>31</v>
      </c>
      <c r="I19" s="21" t="str">
        <f>IF(C19&gt;0,C19,"")</f>
        <v/>
      </c>
      <c r="J19" s="76" t="str">
        <f>IFERROR(7200*I19,"")</f>
        <v/>
      </c>
    </row>
    <row r="20" spans="1:10" ht="20.25" thickTop="1" thickBot="1" x14ac:dyDescent="0.45">
      <c r="B20" s="35" t="s">
        <v>32</v>
      </c>
      <c r="C20" s="36">
        <f>SUM(C16:C19)</f>
        <v>0</v>
      </c>
      <c r="D20" s="77">
        <f>SUM(D16:D19)</f>
        <v>0</v>
      </c>
      <c r="E20" s="35" t="s">
        <v>32</v>
      </c>
      <c r="F20" s="36">
        <f>SUM(F16:F19)</f>
        <v>0</v>
      </c>
      <c r="G20" s="78">
        <f>SUM(G16:G19)</f>
        <v>0</v>
      </c>
      <c r="H20" s="79" t="s">
        <v>32</v>
      </c>
      <c r="I20" s="39">
        <f>SUM(I16:I19)</f>
        <v>0</v>
      </c>
      <c r="J20" s="80">
        <f>SUM(J16:J19)</f>
        <v>0</v>
      </c>
    </row>
    <row r="21" spans="1:10" ht="5.25" customHeight="1" thickBot="1" x14ac:dyDescent="0.45">
      <c r="B21" s="41"/>
      <c r="C21" s="42"/>
      <c r="D21" s="43"/>
      <c r="E21" s="41"/>
      <c r="F21" s="42"/>
      <c r="G21" s="43"/>
      <c r="H21" s="44"/>
      <c r="I21" s="45"/>
      <c r="J21" s="46"/>
    </row>
    <row r="22" spans="1:10" ht="19.5" thickBot="1" x14ac:dyDescent="0.45">
      <c r="A22" s="47" t="s">
        <v>33</v>
      </c>
      <c r="B22" s="48" t="s">
        <v>34</v>
      </c>
      <c r="C22" s="49"/>
      <c r="D22" s="50">
        <f>500*C22</f>
        <v>0</v>
      </c>
      <c r="E22" s="51" t="s">
        <v>35</v>
      </c>
      <c r="F22" s="52" t="s">
        <v>35</v>
      </c>
      <c r="G22" s="53" t="s">
        <v>35</v>
      </c>
      <c r="H22" s="54" t="s">
        <v>34</v>
      </c>
      <c r="I22" s="55" t="str">
        <f>IF(C22&gt;0,C22,"")</f>
        <v/>
      </c>
      <c r="J22" s="56" t="str">
        <f>IFERROR(500*I22,"")</f>
        <v/>
      </c>
    </row>
    <row r="23" spans="1:10" ht="4.5" customHeight="1" thickBot="1" x14ac:dyDescent="0.45">
      <c r="A23" s="57"/>
      <c r="B23" s="58"/>
      <c r="C23" s="59"/>
      <c r="D23" s="60"/>
      <c r="E23" s="61"/>
      <c r="F23" s="62"/>
      <c r="G23" s="63"/>
      <c r="H23" s="64"/>
      <c r="I23" s="45"/>
      <c r="J23" s="65"/>
    </row>
    <row r="24" spans="1:10" ht="20.25" thickBot="1" x14ac:dyDescent="0.45">
      <c r="A24" s="57"/>
      <c r="B24" s="58"/>
      <c r="C24" s="59"/>
      <c r="D24" s="60"/>
      <c r="E24" s="61"/>
      <c r="F24" s="62"/>
      <c r="G24" s="63"/>
      <c r="H24" s="97" t="s">
        <v>36</v>
      </c>
      <c r="I24" s="97"/>
      <c r="J24" s="66" t="str">
        <f>IFERROR(J20+J22,"")</f>
        <v/>
      </c>
    </row>
    <row r="25" spans="1:10" ht="6" customHeight="1" x14ac:dyDescent="0.4"/>
    <row r="26" spans="1:10" x14ac:dyDescent="0.4">
      <c r="A26" s="98" t="s">
        <v>37</v>
      </c>
      <c r="B26" s="98"/>
      <c r="C26" s="99" t="str">
        <f>J24</f>
        <v/>
      </c>
      <c r="D26" s="100"/>
      <c r="E26" s="115" t="s">
        <v>42</v>
      </c>
      <c r="F26" s="115"/>
      <c r="G26" s="115"/>
      <c r="H26" s="115"/>
      <c r="I26" s="115"/>
      <c r="J26" s="115"/>
    </row>
    <row r="27" spans="1:10" ht="7.5" customHeight="1" x14ac:dyDescent="0.4">
      <c r="A27" s="67"/>
      <c r="B27" s="67"/>
      <c r="C27" s="68"/>
      <c r="D27" s="57"/>
      <c r="E27" s="69"/>
      <c r="F27" s="69"/>
      <c r="G27" s="69"/>
      <c r="H27" s="69"/>
      <c r="I27" s="69"/>
      <c r="J27" s="69"/>
    </row>
    <row r="28" spans="1:10" ht="10.5" customHeight="1" x14ac:dyDescent="0.4">
      <c r="A28" s="67"/>
      <c r="B28" s="67"/>
      <c r="C28" s="68"/>
      <c r="D28" s="57"/>
      <c r="E28" s="69"/>
      <c r="F28" s="69"/>
      <c r="G28" s="69"/>
      <c r="H28" s="69"/>
      <c r="I28" s="69"/>
      <c r="J28" s="69"/>
    </row>
    <row r="29" spans="1:10" ht="32.25" customHeight="1" x14ac:dyDescent="0.4">
      <c r="A29" s="82" t="s">
        <v>43</v>
      </c>
      <c r="B29" s="83"/>
      <c r="C29" s="83"/>
      <c r="D29" s="83"/>
      <c r="E29" s="83"/>
      <c r="F29" s="83"/>
      <c r="G29" s="83"/>
      <c r="H29" s="83"/>
      <c r="I29" s="83"/>
      <c r="J29" s="84"/>
    </row>
    <row r="30" spans="1:10" x14ac:dyDescent="0.4">
      <c r="A30" t="s">
        <v>40</v>
      </c>
    </row>
    <row r="31" spans="1:10" ht="102.75" customHeight="1" x14ac:dyDescent="0.4">
      <c r="A31" s="111"/>
      <c r="B31" s="112"/>
      <c r="C31" s="112"/>
      <c r="D31" s="112"/>
      <c r="E31" s="112"/>
      <c r="F31" s="112"/>
      <c r="G31" s="112"/>
      <c r="H31" s="112"/>
      <c r="I31" s="112"/>
      <c r="J31" s="113"/>
    </row>
  </sheetData>
  <sheetProtection algorithmName="SHA-512" hashValue="uKJIHg3rDFwWT6BSB3uP3Di79tOjaMVtSQ+o68TtpR73qzPcirWVE/k7OgdB4i+T4gUdOFIrtp/RwSiZ41aPpA==" saltValue="MFA5zRYVRRtD1AkBC6ZQcw==" spinCount="100000" sheet="1" objects="1" scenarios="1"/>
  <mergeCells count="16">
    <mergeCell ref="H8:J8"/>
    <mergeCell ref="A2:J2"/>
    <mergeCell ref="A4:J4"/>
    <mergeCell ref="A5:J5"/>
    <mergeCell ref="A6:E6"/>
    <mergeCell ref="A7:E7"/>
    <mergeCell ref="A29:J29"/>
    <mergeCell ref="A31:J31"/>
    <mergeCell ref="H9:J9"/>
    <mergeCell ref="B14:D14"/>
    <mergeCell ref="E14:G14"/>
    <mergeCell ref="H14:J14"/>
    <mergeCell ref="H24:I24"/>
    <mergeCell ref="A26:B26"/>
    <mergeCell ref="C26:D26"/>
    <mergeCell ref="E26:J26"/>
  </mergeCells>
  <phoneticPr fontId="3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BBE11-E975-4A9C-80CE-AC56E2D6DB62}">
  <dimension ref="A1:M20"/>
  <sheetViews>
    <sheetView workbookViewId="0">
      <selection activeCell="D5" sqref="D5"/>
    </sheetView>
  </sheetViews>
  <sheetFormatPr defaultRowHeight="18.75" x14ac:dyDescent="0.4"/>
  <cols>
    <col min="1" max="1" width="9" style="81"/>
    <col min="2" max="2" width="28.625" customWidth="1"/>
    <col min="3" max="3" width="15.125" bestFit="1" customWidth="1"/>
    <col min="6" max="7" width="15.125" bestFit="1" customWidth="1"/>
    <col min="8" max="8" width="18.625" customWidth="1"/>
    <col min="9" max="9" width="13.625" style="119" bestFit="1" customWidth="1"/>
    <col min="10" max="10" width="14.75" style="119" bestFit="1" customWidth="1"/>
    <col min="11" max="11" width="22.375" style="119" bestFit="1" customWidth="1"/>
    <col min="12" max="12" width="10.25" style="118" bestFit="1" customWidth="1"/>
    <col min="13" max="13" width="31.75" style="118" bestFit="1" customWidth="1"/>
  </cols>
  <sheetData>
    <row r="1" spans="1:13" s="81" customFormat="1" x14ac:dyDescent="0.4">
      <c r="A1" s="81" t="s">
        <v>68</v>
      </c>
      <c r="B1" s="123" t="s">
        <v>44</v>
      </c>
      <c r="C1" s="123" t="s">
        <v>49</v>
      </c>
      <c r="D1" s="123" t="s">
        <v>45</v>
      </c>
      <c r="E1" s="123" t="s">
        <v>46</v>
      </c>
      <c r="F1" s="123" t="s">
        <v>47</v>
      </c>
      <c r="G1" s="123" t="s">
        <v>48</v>
      </c>
      <c r="H1" s="123" t="s">
        <v>51</v>
      </c>
      <c r="I1" s="124" t="s">
        <v>52</v>
      </c>
      <c r="J1" s="124" t="s">
        <v>53</v>
      </c>
      <c r="K1" s="124" t="s">
        <v>54</v>
      </c>
      <c r="L1" s="125" t="s">
        <v>55</v>
      </c>
      <c r="M1" s="125" t="s">
        <v>56</v>
      </c>
    </row>
    <row r="2" spans="1:13" x14ac:dyDescent="0.4">
      <c r="A2" s="123"/>
      <c r="B2" s="120" t="s">
        <v>57</v>
      </c>
      <c r="C2" s="120" t="s">
        <v>58</v>
      </c>
      <c r="D2" s="120" t="s">
        <v>59</v>
      </c>
      <c r="E2" s="120" t="s">
        <v>60</v>
      </c>
      <c r="F2" s="120" t="s">
        <v>61</v>
      </c>
      <c r="G2" s="120" t="s">
        <v>62</v>
      </c>
      <c r="H2" s="120" t="s">
        <v>63</v>
      </c>
      <c r="I2" s="121" t="s">
        <v>64</v>
      </c>
      <c r="J2" s="121" t="s">
        <v>65</v>
      </c>
      <c r="K2" s="126" t="s">
        <v>66</v>
      </c>
      <c r="L2" s="122">
        <v>46112</v>
      </c>
      <c r="M2" s="122" t="s">
        <v>67</v>
      </c>
    </row>
    <row r="3" spans="1:13" x14ac:dyDescent="0.4">
      <c r="A3" s="123">
        <v>1</v>
      </c>
      <c r="B3" s="120"/>
      <c r="C3" s="120"/>
      <c r="D3" s="120"/>
      <c r="E3" s="120"/>
      <c r="F3" s="120"/>
      <c r="G3" s="120"/>
      <c r="H3" s="120"/>
      <c r="I3" s="121"/>
      <c r="J3" s="121"/>
      <c r="K3" s="121"/>
      <c r="L3" s="122"/>
      <c r="M3" s="122"/>
    </row>
    <row r="4" spans="1:13" x14ac:dyDescent="0.4">
      <c r="A4" s="123"/>
      <c r="B4" s="120"/>
      <c r="C4" s="120"/>
      <c r="D4" s="120"/>
      <c r="E4" s="120"/>
      <c r="F4" s="120"/>
      <c r="G4" s="120"/>
      <c r="H4" s="120"/>
      <c r="I4" s="121"/>
      <c r="J4" s="121"/>
      <c r="K4" s="121"/>
      <c r="L4" s="122"/>
      <c r="M4" s="122"/>
    </row>
    <row r="5" spans="1:13" x14ac:dyDescent="0.4">
      <c r="A5" s="123"/>
      <c r="B5" s="120"/>
      <c r="C5" s="120"/>
      <c r="D5" s="120"/>
      <c r="E5" s="120"/>
      <c r="F5" s="120"/>
      <c r="G5" s="120"/>
      <c r="H5" s="120"/>
      <c r="I5" s="121"/>
      <c r="J5" s="121"/>
      <c r="K5" s="121"/>
      <c r="L5" s="122"/>
      <c r="M5" s="122"/>
    </row>
    <row r="6" spans="1:13" x14ac:dyDescent="0.4">
      <c r="A6" s="123"/>
      <c r="B6" s="120"/>
      <c r="C6" s="120"/>
      <c r="D6" s="120"/>
      <c r="E6" s="120"/>
      <c r="F6" s="120"/>
      <c r="G6" s="120"/>
      <c r="H6" s="120"/>
      <c r="I6" s="121"/>
      <c r="J6" s="121"/>
      <c r="K6" s="121"/>
      <c r="L6" s="122"/>
      <c r="M6" s="122"/>
    </row>
    <row r="7" spans="1:13" x14ac:dyDescent="0.4">
      <c r="A7" s="123"/>
      <c r="B7" s="120"/>
      <c r="C7" s="120"/>
      <c r="D7" s="120"/>
      <c r="E7" s="120"/>
      <c r="F7" s="120"/>
      <c r="G7" s="120"/>
      <c r="H7" s="120"/>
      <c r="I7" s="121"/>
      <c r="J7" s="121"/>
      <c r="K7" s="121"/>
      <c r="L7" s="122"/>
      <c r="M7" s="122"/>
    </row>
    <row r="8" spans="1:13" x14ac:dyDescent="0.4">
      <c r="A8" s="123"/>
      <c r="B8" s="120"/>
      <c r="C8" s="120"/>
      <c r="D8" s="120"/>
      <c r="E8" s="120"/>
      <c r="F8" s="120"/>
      <c r="G8" s="120"/>
      <c r="H8" s="120"/>
      <c r="I8" s="121"/>
      <c r="J8" s="121"/>
      <c r="K8" s="121"/>
      <c r="L8" s="122"/>
      <c r="M8" s="122"/>
    </row>
    <row r="9" spans="1:13" x14ac:dyDescent="0.4">
      <c r="A9" s="123"/>
      <c r="B9" s="120"/>
      <c r="C9" s="120"/>
      <c r="D9" s="120"/>
      <c r="E9" s="120"/>
      <c r="F9" s="120"/>
      <c r="G9" s="120"/>
      <c r="H9" s="120"/>
      <c r="I9" s="121"/>
      <c r="J9" s="121"/>
      <c r="K9" s="121"/>
      <c r="L9" s="122"/>
      <c r="M9" s="122"/>
    </row>
    <row r="10" spans="1:13" x14ac:dyDescent="0.4">
      <c r="A10" s="123"/>
      <c r="B10" s="120"/>
      <c r="C10" s="120"/>
      <c r="D10" s="120"/>
      <c r="E10" s="120"/>
      <c r="F10" s="120"/>
      <c r="G10" s="120"/>
      <c r="H10" s="120"/>
      <c r="I10" s="121"/>
      <c r="J10" s="121"/>
      <c r="K10" s="121"/>
      <c r="L10" s="122"/>
      <c r="M10" s="122"/>
    </row>
    <row r="11" spans="1:13" x14ac:dyDescent="0.4">
      <c r="A11" s="123"/>
      <c r="B11" s="120"/>
      <c r="C11" s="120"/>
      <c r="D11" s="120"/>
      <c r="E11" s="120"/>
      <c r="F11" s="120"/>
      <c r="G11" s="120"/>
      <c r="H11" s="120"/>
      <c r="I11" s="121"/>
      <c r="J11" s="121"/>
      <c r="K11" s="121"/>
      <c r="L11" s="122"/>
      <c r="M11" s="122"/>
    </row>
    <row r="12" spans="1:13" x14ac:dyDescent="0.4">
      <c r="A12" s="123"/>
      <c r="B12" s="120"/>
      <c r="C12" s="120"/>
      <c r="D12" s="120"/>
      <c r="E12" s="120"/>
      <c r="F12" s="120"/>
      <c r="G12" s="120"/>
      <c r="H12" s="120"/>
      <c r="I12" s="121"/>
      <c r="J12" s="121"/>
      <c r="K12" s="121"/>
      <c r="L12" s="122"/>
      <c r="M12" s="122"/>
    </row>
    <row r="13" spans="1:13" x14ac:dyDescent="0.4">
      <c r="A13" s="123"/>
      <c r="B13" s="120"/>
      <c r="C13" s="120"/>
      <c r="D13" s="120"/>
      <c r="E13" s="120"/>
      <c r="F13" s="120"/>
      <c r="G13" s="120"/>
      <c r="H13" s="120"/>
      <c r="I13" s="121"/>
      <c r="J13" s="121"/>
      <c r="K13" s="121"/>
      <c r="L13" s="122"/>
      <c r="M13" s="122"/>
    </row>
    <row r="14" spans="1:13" x14ac:dyDescent="0.4">
      <c r="A14" s="123"/>
      <c r="B14" s="120"/>
      <c r="C14" s="120"/>
      <c r="D14" s="120"/>
      <c r="E14" s="120"/>
      <c r="F14" s="120"/>
      <c r="G14" s="120"/>
      <c r="H14" s="120"/>
      <c r="I14" s="121"/>
      <c r="J14" s="121"/>
      <c r="K14" s="121"/>
      <c r="L14" s="122"/>
      <c r="M14" s="122"/>
    </row>
    <row r="15" spans="1:13" x14ac:dyDescent="0.4">
      <c r="A15" s="123"/>
      <c r="B15" s="120"/>
      <c r="C15" s="120"/>
      <c r="D15" s="120"/>
      <c r="E15" s="120"/>
      <c r="F15" s="120"/>
      <c r="G15" s="120"/>
      <c r="H15" s="120"/>
      <c r="I15" s="121"/>
      <c r="J15" s="121"/>
      <c r="K15" s="121"/>
      <c r="L15" s="122"/>
      <c r="M15" s="122"/>
    </row>
    <row r="16" spans="1:13" x14ac:dyDescent="0.4">
      <c r="A16" s="123"/>
      <c r="B16" s="120"/>
      <c r="C16" s="120"/>
      <c r="D16" s="120"/>
      <c r="E16" s="120"/>
      <c r="F16" s="120"/>
      <c r="G16" s="120"/>
      <c r="H16" s="120"/>
      <c r="I16" s="121"/>
      <c r="J16" s="121"/>
      <c r="K16" s="121"/>
      <c r="L16" s="122"/>
      <c r="M16" s="122"/>
    </row>
    <row r="17" spans="1:13" x14ac:dyDescent="0.4">
      <c r="A17" s="123"/>
      <c r="B17" s="120"/>
      <c r="C17" s="120"/>
      <c r="D17" s="120"/>
      <c r="E17" s="120"/>
      <c r="F17" s="120"/>
      <c r="G17" s="120"/>
      <c r="H17" s="120"/>
      <c r="I17" s="121"/>
      <c r="J17" s="121"/>
      <c r="K17" s="121"/>
      <c r="L17" s="122"/>
      <c r="M17" s="122"/>
    </row>
    <row r="18" spans="1:13" x14ac:dyDescent="0.4">
      <c r="A18" s="123"/>
      <c r="B18" s="120"/>
      <c r="C18" s="120"/>
      <c r="D18" s="120"/>
      <c r="E18" s="120"/>
      <c r="F18" s="120"/>
      <c r="G18" s="120"/>
      <c r="H18" s="120"/>
      <c r="I18" s="121"/>
      <c r="J18" s="121"/>
      <c r="K18" s="121"/>
      <c r="L18" s="122"/>
      <c r="M18" s="122"/>
    </row>
    <row r="19" spans="1:13" x14ac:dyDescent="0.4">
      <c r="A19" s="123"/>
      <c r="B19" s="120"/>
      <c r="C19" s="120"/>
      <c r="D19" s="120"/>
      <c r="E19" s="120"/>
      <c r="F19" s="120"/>
      <c r="G19" s="120"/>
      <c r="H19" s="120"/>
      <c r="I19" s="121"/>
      <c r="J19" s="121"/>
      <c r="K19" s="121"/>
      <c r="L19" s="122"/>
      <c r="M19" s="122"/>
    </row>
    <row r="20" spans="1:13" x14ac:dyDescent="0.4">
      <c r="A20" s="123"/>
      <c r="B20" s="120"/>
      <c r="C20" s="120"/>
      <c r="D20" s="120"/>
      <c r="E20" s="120"/>
      <c r="F20" s="120"/>
      <c r="G20" s="120"/>
      <c r="H20" s="120"/>
      <c r="I20" s="121"/>
      <c r="J20" s="121"/>
      <c r="K20" s="121"/>
      <c r="L20" s="122"/>
      <c r="M20" s="122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更新申請書記入例</vt:lpstr>
      <vt:lpstr>2026更新申請書</vt:lpstr>
      <vt:lpstr>更新者名簿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植田尚史</dc:creator>
  <cp:keywords/>
  <dc:description/>
  <cp:lastModifiedBy>植田尚史</cp:lastModifiedBy>
  <cp:revision/>
  <dcterms:created xsi:type="dcterms:W3CDTF">2024-09-26T05:04:32Z</dcterms:created>
  <dcterms:modified xsi:type="dcterms:W3CDTF">2026-01-16T05:43:38Z</dcterms:modified>
  <cp:category/>
  <cp:contentStatus/>
</cp:coreProperties>
</file>